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práce\STAVBY\Přejezdy 500\Doplnění závor na přejezdech P1254 v km 23,481 a P1256 v km 23,997 na trati Rokycany - Nezvěstice\"/>
    </mc:Choice>
  </mc:AlternateContent>
  <bookViews>
    <workbookView xWindow="-15" yWindow="0" windowWidth="20520" windowHeight="7860"/>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fukci'!$A$2:$E$12</definedName>
    <definedName name="_xlnm.Print_Area" localSheetId="1">'SO 98-98'!$B$1:$L$36</definedName>
  </definedNames>
  <calcPr calcId="162913"/>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<sst xmlns="http://schemas.openxmlformats.org/spreadsheetml/2006/main" count="146" uniqueCount="102">
  <si>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</si>
  <si>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</si>
  <si>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</si>
  <si>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</si>
  <si>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</si>
  <si>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</si>
  <si>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</si>
  <si>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</si>
  <si>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</si>
  <si>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</si>
  <si>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</si>
  <si>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</si>
  <si>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</si>
  <si>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</si>
  <si>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</si>
  <si>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</si>
  <si>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</si>
  <si>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</si>
  <si>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</si>
  <si>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</si>
  <si>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</si>
  <si>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</si>
  <si>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</si>
  <si>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</si>
  <si>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</si>
  <si>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</si>
  <si>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</si>
  <si>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</si>
  <si>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</si>
  <si>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</si>
  <si>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</si>
  <si>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</si>
  <si>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</si>
  <si>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</si>
  <si>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</si>
  <si>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</si>
  <si>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</si>
  <si>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</si>
  <si>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</si>
  <si>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</si>
  <si>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</si>
  <si>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</si>
  <si>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</si>
  <si>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</si>
  <si>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</si>
  <si>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</si>
  <si>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</si>
  <si>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</si>
  <si>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</si>
  <si>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</si>
  <si>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</si>
  <si>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</si>
  <si>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</si>
  <si>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</si>
  <si>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</si>
  <si>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</si>
  <si>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</si>
  <si>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</si>
  <si>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</si>
  <si>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</si>
  <si>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</si>
  <si>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</si>
  <si>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</si>
  <si>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</si>
  <si>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</si>
  <si>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</si>
  <si>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</si>
  <si>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</si>
  <si>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</si>
  <si>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</si>
  <si>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</si>
  <si>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</si>
  <si>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</si>
  <si>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</si>
  <si>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</si>
  <si>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Stavba 1:</t>
  </si>
  <si>
    <t>Doplnění závor na přejezdech P1254 v km 23,481 a P1256 v km 23,997 na trati Rokycany - Nezvěstice</t>
  </si>
  <si>
    <t>V rozsahu Zjednodušené dokumentace ve stádiu 2 a ZTP</t>
  </si>
  <si>
    <t>V rámci stavby bude nutné pokácení cca 3 ks kolizních stromů bránících osazení závorových břeven u přejezdu P1254.</t>
  </si>
  <si>
    <t xml:space="preserve">Přejezdové zařízení je v současné době napájené ze stávajícího drážního rozvod+C4u (LDSž), z rozvaděče KS3 umístěného u releového domku vedená kabelem CYKY 5x2,5, jištění 3x16A.Pro doplnění závor bude použita stávající elektrická přípojka vedená ze stejného odběrového místa a bude dimenzována tak, aby vyhovovala pro požadovaný příkon a platným normám. Přípojku je nutno ukončit v plastovém samostatně stojícím elektrickém pilíři se zásuvkou pro připojení náhradního zdroje. Součástí napájení PZS bude zásuvka pro zapojení DA v případě dlouhodobého výpadku elektrické energie. V případě volby uzamykání dveří pilíře požadujeme praktikovat systém generálního klíče. Nové plastové pilíře budou s UV filtrem.        </t>
  </si>
  <si>
    <t xml:space="preserve">Dodávka a montáž úpravy a doplnění vnitřního a venkovního zařízení PZS přejezdu P1254 včetně potřebného pomocného materiálu, softwarového vybavení a jeho dopravy.  Položka obsahuje všechny náklady na úpravu stávajícího reléového domku včetně dodávky nových příslušných stojanů, pořízení a montáž výstražníků a závor a související nutné kabelizace včetně pomocného materiálu a jeho dopravu. V rámci tohoto PS bude zpracována a schválena nová tabulka přejezdu a situační schéma PZS, provedeno úplné přezkoušení upraveného a doplěného PZS včetně vazeb a jeho uvedení do provozu. Součástí tohoto PS budou rovněž demontáže veškerých zbytných vnitřních i venkovních prvků. PS bude realizován dle závazných norem a směrnic a to včetně podmínek TSI. Bude provedeno doplnění stávajícího PZS bez závor upravením PZS doplněným o závory. Upravené a doplněné PZS bude situované ve stávajícím technologickém objektu, alternativním řešením je zřízení nového reléového domku v provedení vyšší konstrukce v případě, že stávající reléový domek bude prostorově nedostačující. V případě zřízení nového RD budou vstupní dveře do RD v takovém provedení, aby při chůzi z RD ke skříni s VTO a SMO nebylo nutné obcházet křídlo dveří. VTO a SMO umístit  na/v blízkosti RD. Bude doplněn dveřní kontakt vstupních dveří RD a bude provedena příprava pro budoucí zapojení do DDTS. Pro zjišťování volnosti kolejových úseků budou využity stávající venkovní prvky počítačů náprav s provedením souvisejících úprav vyvolaných změnou zabezpečení a zřízena nová vnitřní technologie počítačů náprav. Informace o stavu PZS budou přenášeny strojvedoucímu prostřednictvím světelných přejezdníků. V rámci stavby dojde k výměně stávajících světelných přejezdníků za nové, které budou nově umístěny na zábrzdnou vzdálenost 700 m. Veškeré stavbou dotčené přejezdy budou upraveny tak, aby splňovaly přenos informací na hnací vozidlo dle čl. 3512 předpisu SŽDC D1. Vzhledem k umístění přejezdu v extravilánu není potřeba zajistit osazení PZS zvukovou signalizací pro nevidomé dle vyhlášky č. 577/2004. Kabelizace bude ponechána stávající, dojde pouze k jejímu nezbytnému prodloužení z důvodu prodloužení přibližovacích úseků a přemístění světelných přejezdníků, v místě přejezdu bude kabelizace nahrazena novou položenou ve stávajících trasách s oddělením pro ovládání světel, závor a napájení pohonů závor. Budou použity výstražníky v plastovém provedení. Před výstražníky a za pohony závor bude zřízena rovná plocha pro bezpečné provádění údržby. U výstražníků se špatným přístupem pro údržbu bude nutné vybudování servisních plošin. Bude zachována technologie i typ PZS shodná se současně použitými technologiemi u PZS na této trati. PZS bude vybaveno stavovou a měřící diagnostikou s možností dálkového rozboru dat.  </t>
  </si>
  <si>
    <t xml:space="preserve">V místě přejezdu bude provedena rekonstrukce železničního svršku v délce cca 33 m. 
Kolejové pole v délce cca 30 m, kolejnice nové 49E1, pražce betonové nové B91S/2 (po kategorizaci, regeneraci a výměně upevňovadel lze rozhodnout o využití stávajících betonových pražců SB8), rozdělení „u“, upevnění pružné, v místě železničního přejezdu s antikorozní úpravou. Bude zřízena bezstyková kolej. V místě přejezdu bude provedena kompletní výměna štěrkového lože a úprava GPK včetně přilehlého oblouku a přechodnice. Vzhledem k limitním poloměrům zakružovacích oblouků a limitním lomům sklonu nivelety komunikace požadujeme prověřit možnost úpravy (snížení) převýšení v dotčeném oblouku.
</t>
  </si>
  <si>
    <t>Na základě geotechnického průzkumu bude realizována sanace železničního spodku přejezdu provedením ZKPP včetně odvodnění. Z důvodu zamezení zaplavování přejezdové konstrukce a z důvodu nutné úpravy nivelety komunikace bude vlevo trati příčně přes silnici III/1773 osazena nová prahová vpusť z polymerbetonových monobloků odpovídající zatížení silniční dopravou. Nová prahová vpusť bude umístěna tak, aby splnila funkčnost zamezení stékání vody do přejezdu a respektovala upravenou niveletu komunikace. Musí být provedena demontáž stávajícího štěrbinového žlabu.</t>
  </si>
  <si>
    <t xml:space="preserve">Dojde k demontáži stávající přejezdové konstrukce a odfrézování přilehlé živičné konstrukce vozovky k přejezdu s nutným odtěžením konstrukčních vrstev.
Bude provedena montáž nové celopryžové přejezdové konstrukce odpovídající zatížení silniční dopravou s uložením vnějších panelů na závěrných pryžových zídkách. Budou položeny nové vrstvy konstrukce živičné vozovky v oblasti přejezdu v takovém rozsahu, aby niveleta komunikace plynule navazovala na přilehlé úseky dle ČSN 73 6380. Stavební délka přejezdové konstrukce je 6,6 m. 
</t>
  </si>
  <si>
    <t xml:space="preserve">Přejezdové zařízení je v současné době napájené ze stávajícího drážního rozvodu (LDSž), z rozvaděče KS1 umístěného u releového domku vedená kabelem CYKY 5x2,5, jištění 3x16A. Pro doplnění závor bude použita stávající elektrická přípojka vedená ze stejného odběrového místa a bude dimenzována tak, aby vyhovovala pro požadovaný příkon a platným normám. Přípojku je nutno ukončit v plastovém samostatně stojícím elektrickém pilíři se zásuvkou pro připojení náhradního zdroje. Součástí napájení PZS bude zásuvka pro zapojení DA v případě dlouhodobého výpadku elektrické energie. V případě volby uzamykání dveří pilíře požadujeme praktikovat systém generálního klíče. Nové plastové pilíře budou s UV filtrem.  </t>
  </si>
  <si>
    <t>PS 01-01-31</t>
  </si>
  <si>
    <t>Zabezpečovací zařízení (PZS) Železniční přejezd v km 23,481 (P1254)</t>
  </si>
  <si>
    <t xml:space="preserve">Dodávka a montáž úpravy a doplnění vnitřního a venkovního zařízení PZS přejezdu P1254 včetně potřebného pomocného materiálu, softwarového vybavení a jeho dopravy.  Položka obsahuje všechny náklady na úpravu stávajícího reléového domku včetně dodávky nových příslušných stojanů, pořízení a montáž výstražníků a závor a související nutné kabelizace včetně pomocného materiálu a jeho dopravu. V rámci tohoto PS bude zpracována a schválena nová tabulka přejezdu a situační schéma PZS, provedeno úplné přezkoušení upraveného a doplněného PZS včetně vazeb a jeho uvedení do provozu. Součástí tohoto PS budou rovněž demontáže veškerých zbytných vnitřních i venkovních prvků. PS bude realizován dle závazných norem a směrnic a to včetně podmínek TSI. Bude provedeno doplnění stávajícího PZS bez závor upravením PZS doplněným o závory. Upravené a doplněné PZS bude situované ve stávajícím technologickém objektu, alternativním řešením je zřízení nového reléového domku v provedení vyšší konstrukce v případě, že stávající reléový domek bude prostorově nedostačující. V případě zřízení nového RD budou vstupní dveře do RD v takovém provedení, aby při chůzi z RD ke skříni s VTO a SMO nebylo nutné obcházet křídlo dveří. VTO a SMO umístit  na/v blízkosti RD. Bude doplněn dveřní kontakt vstupních dveří RD a bude provedena příprava pro budoucí zapojení do DDTS. Pro zjišťování volnosti kolejových úseků budou využity stávající venkovní prvky počítačů náprav s provedením souvisejících úprav vyvolaných změnou zabezpečení a zřízena nová vnitřní technologie počítačů náprav. Informace o stavu PZS budou přenášeny strojvedoucímu prostřednictvím světelných přejezdníků. V rámci stavby dojde k výměně stávajících světelných přejezdníků za nové, které budou nově umístěny na zábrzdnou vzdálenost 700 m. Veškeré stavbou dotčené přejezdy budou upraveny tak, aby splňovaly přenos informací na hnací vozidlo dle čl. 3512 předpisu SŽDC D1. Vzhledem k umístění přejezdu v extravilánu není potřeba zajistit osazení PZS zvukovou signalizací pro nevidomé dle vyhlášky č. 577/2004. Kabelizace bude ponechána stávající, dojde pouze k jejímu nezbytnému prodloužení z důvodu prodloužení přibližovacích úseků a přemístění světelných přejezdníků, v místě přejezdu bude kabelizace nahrazena novou položenou ve stávajících trasách s oddělením pro ovládání světel, závor a napájení pohonů závor. Budou použity výstražníky v plastovém provedení. Před výstražníky a za pohony závor bude zřízena rovná plocha pro bezpečné provádění údržby. U výstražníků se špatným přístupem pro údržbu bude nutné vybudování servisních plošin. Bude zachována technologie i typ PZS shodná se současně použitými technologiemi u PZS na této trati. PZS bude vybaveno stavovou a měřící diagnostikou s možností dálkového rozboru dat.  </t>
  </si>
  <si>
    <t>SO 01-11-01</t>
  </si>
  <si>
    <t>Železniční spodek Železniční přejezd v km 23,481 (P1254)</t>
  </si>
  <si>
    <t>SO 01-86-01</t>
  </si>
  <si>
    <t>Přípojka napájení NN Železniční přejezd v km 23,481 (P1254)</t>
  </si>
  <si>
    <t>PS 02-01-31</t>
  </si>
  <si>
    <t>Zabezpečovací zařízení (PZS) Železniční přejezd v km 23,997 (P1256)</t>
  </si>
  <si>
    <t>SO 02-10-01</t>
  </si>
  <si>
    <t>Železniční svršek Železniční přejezd v km 23,997 (P1256)</t>
  </si>
  <si>
    <t>SO 02-11-01</t>
  </si>
  <si>
    <t>Železniční spodek Železniční přejezd v km 23,997 (P1256)</t>
  </si>
  <si>
    <t>SO 02-13-01</t>
  </si>
  <si>
    <t>Železniční přejezd Železniční přejezd v km 23,997 (P1256)</t>
  </si>
  <si>
    <t>SO 02-86-01</t>
  </si>
  <si>
    <t>Přípojka napájení NN  Železniční přejezd v km 23,997 (P1256)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</si>
</sst>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5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7" fillId="0" borderId="29" xfId="1" applyFont="1" applyFill="1" applyBorder="1" applyAlignment="1">
      <alignment horizontal="left" vertical="center" wrapText="1"/>
    </xf>
    <xf numFmtId="0" fontId="7" fillId="0" borderId="30" xfId="1" applyNumberFormat="1" applyFont="1" applyFill="1" applyBorder="1" applyAlignment="1">
      <alignment horizontal="left" vertical="center" wrapText="1"/>
    </xf>
    <xf numFmtId="0" fontId="1" fillId="0" borderId="30" xfId="1" applyFont="1" applyFill="1" applyBorder="1" applyAlignment="1">
      <alignment horizontal="left" vertical="center" wrapText="1"/>
    </xf>
    <xf numFmtId="0" fontId="1" fillId="0" borderId="31"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8" xfId="1" applyNumberFormat="1" applyFont="1" applyFill="1" applyBorder="1" applyAlignment="1" applyProtection="1">
      <alignment horizontal="left" vertical="top"/>
    </xf>
    <xf numFmtId="49" fontId="12" fillId="0" borderId="38"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6" fontId="19" fillId="0" borderId="48"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6" fontId="19" fillId="0" borderId="51" xfId="1" applyNumberFormat="1" applyFont="1" applyFill="1" applyBorder="1" applyAlignment="1" applyProtection="1">
      <alignment horizontal="left" vertical="center"/>
      <protection locked="0"/>
    </xf>
    <xf numFmtId="14" fontId="19" fillId="0" borderId="53" xfId="1" applyNumberFormat="1" applyFont="1" applyFill="1" applyBorder="1" applyAlignment="1" applyProtection="1">
      <alignment vertical="center"/>
      <protection locked="0"/>
    </xf>
    <xf numFmtId="0" fontId="25" fillId="7" borderId="56" xfId="1" applyFont="1" applyFill="1" applyBorder="1" applyAlignment="1" applyProtection="1">
      <alignment horizontal="right" vertical="center"/>
      <protection hidden="1"/>
    </xf>
    <xf numFmtId="3" fontId="25" fillId="7" borderId="57" xfId="1" applyNumberFormat="1" applyFont="1" applyFill="1" applyBorder="1" applyAlignment="1" applyProtection="1">
      <alignment horizontal="left" vertical="center"/>
      <protection hidden="1"/>
    </xf>
    <xf numFmtId="0" fontId="26" fillId="7" borderId="60" xfId="1" applyFont="1" applyFill="1" applyBorder="1" applyAlignment="1" applyProtection="1">
      <alignment horizontal="center" vertical="center"/>
      <protection hidden="1"/>
    </xf>
    <xf numFmtId="0" fontId="26" fillId="7" borderId="61"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62"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63"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4" xfId="1" applyFont="1" applyFill="1" applyBorder="1" applyAlignment="1" applyProtection="1">
      <alignment horizontal="center" vertical="center"/>
    </xf>
    <xf numFmtId="49" fontId="8" fillId="0" borderId="65" xfId="1" applyNumberFormat="1" applyFont="1" applyFill="1" applyBorder="1" applyAlignment="1" applyProtection="1">
      <alignment horizontal="center" vertical="center"/>
      <protection locked="0"/>
    </xf>
    <xf numFmtId="0" fontId="8" fillId="2" borderId="65" xfId="1" applyFont="1" applyFill="1" applyBorder="1" applyAlignment="1" applyProtection="1">
      <alignment horizontal="center" vertical="center"/>
      <protection locked="0"/>
    </xf>
    <xf numFmtId="0" fontId="8" fillId="0" borderId="65" xfId="1" applyFont="1" applyFill="1" applyBorder="1" applyAlignment="1" applyProtection="1">
      <alignment horizontal="center" vertical="center"/>
      <protection locked="0"/>
    </xf>
    <xf numFmtId="0" fontId="27" fillId="0" borderId="65" xfId="3" applyNumberFormat="1" applyFont="1" applyFill="1" applyBorder="1" applyAlignment="1" applyProtection="1">
      <alignment horizontal="left" vertical="center" wrapText="1"/>
      <protection locked="0"/>
    </xf>
    <xf numFmtId="167" fontId="8" fillId="0" borderId="65" xfId="1" applyNumberFormat="1" applyFont="1" applyFill="1" applyBorder="1" applyAlignment="1" applyProtection="1">
      <alignment horizontal="center" vertical="center"/>
      <protection locked="0"/>
    </xf>
    <xf numFmtId="2" fontId="8" fillId="0" borderId="65" xfId="1" applyNumberFormat="1" applyFont="1" applyFill="1" applyBorder="1" applyAlignment="1" applyProtection="1">
      <alignment horizontal="center" vertical="center"/>
      <protection locked="0"/>
    </xf>
    <xf numFmtId="4" fontId="28" fillId="0" borderId="65" xfId="3" applyNumberFormat="1" applyFont="1" applyFill="1" applyBorder="1" applyAlignment="1" applyProtection="1">
      <alignment horizontal="center" vertical="center"/>
      <protection locked="0"/>
    </xf>
    <xf numFmtId="165" fontId="28" fillId="0" borderId="66"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7"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8" xfId="1" applyFont="1" applyBorder="1" applyAlignment="1" applyProtection="1">
      <alignment vertical="center"/>
      <protection locked="0"/>
    </xf>
    <xf numFmtId="0" fontId="8" fillId="0" borderId="69" xfId="1" applyFont="1" applyBorder="1" applyAlignment="1" applyProtection="1">
      <alignment vertical="center"/>
      <protection locked="0"/>
    </xf>
    <xf numFmtId="0" fontId="27" fillId="0" borderId="60" xfId="3" applyNumberFormat="1" applyFont="1" applyFill="1" applyBorder="1" applyAlignment="1" applyProtection="1">
      <alignment horizontal="left" vertical="center" wrapText="1" shrinkToFit="1"/>
      <protection locked="0"/>
    </xf>
    <xf numFmtId="0" fontId="8" fillId="0" borderId="69" xfId="1" applyFont="1" applyBorder="1" applyAlignment="1" applyProtection="1">
      <alignment horizontal="center" vertical="center"/>
      <protection locked="0"/>
    </xf>
    <xf numFmtId="0" fontId="8" fillId="0" borderId="70" xfId="1" applyFont="1" applyBorder="1" applyAlignment="1" applyProtection="1">
      <alignment horizontal="center" vertical="center"/>
      <protection locked="0"/>
    </xf>
    <xf numFmtId="0" fontId="8" fillId="2" borderId="64"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62"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5" fontId="20" fillId="9" borderId="63"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66"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4"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5"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6"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8" xfId="1" applyNumberFormat="1" applyFont="1" applyFill="1" applyBorder="1" applyAlignment="1" applyProtection="1">
      <alignment vertical="top" wrapText="1"/>
    </xf>
    <xf numFmtId="49" fontId="12" fillId="0" borderId="39"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40" xfId="1" applyNumberFormat="1" applyFont="1" applyFill="1" applyBorder="1" applyAlignment="1" applyProtection="1">
      <alignment vertical="top"/>
    </xf>
    <xf numFmtId="0" fontId="17" fillId="4" borderId="41"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5"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7" xfId="1" applyFont="1" applyFill="1" applyBorder="1" applyAlignment="1" applyProtection="1">
      <alignment vertical="center"/>
    </xf>
    <xf numFmtId="0" fontId="22" fillId="0" borderId="0" xfId="1" applyFont="1" applyAlignment="1" applyProtection="1">
      <alignment horizontal="center"/>
    </xf>
    <xf numFmtId="0" fontId="20" fillId="0" borderId="47" xfId="1" applyNumberFormat="1" applyFont="1" applyFill="1" applyBorder="1" applyAlignment="1" applyProtection="1">
      <alignment vertical="center"/>
    </xf>
    <xf numFmtId="0" fontId="23" fillId="0" borderId="0" xfId="1" applyFont="1" applyAlignment="1" applyProtection="1">
      <alignment horizontal="center"/>
    </xf>
    <xf numFmtId="166" fontId="24" fillId="0" borderId="52" xfId="1" applyNumberFormat="1" applyFont="1" applyFill="1" applyBorder="1" applyAlignment="1" applyProtection="1">
      <alignment horizontal="left" vertical="center" wrapText="1"/>
    </xf>
    <xf numFmtId="14" fontId="20" fillId="0" borderId="54" xfId="1" applyNumberFormat="1" applyFont="1" applyFill="1" applyBorder="1" applyAlignment="1" applyProtection="1">
      <alignment vertical="center"/>
    </xf>
    <xf numFmtId="165"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4" fontId="5" fillId="0" borderId="32" xfId="1" applyNumberFormat="1" applyFont="1" applyFill="1" applyBorder="1" applyAlignment="1" applyProtection="1">
      <alignment horizontal="right" vertical="center"/>
      <protection locked="0"/>
    </xf>
    <xf numFmtId="0" fontId="1" fillId="0" borderId="0" xfId="1" applyFill="1" applyProtection="1">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9" fillId="0" borderId="33" xfId="1" applyFont="1" applyFill="1" applyBorder="1" applyAlignment="1" applyProtection="1">
      <alignment horizontal="left" vertical="top" wrapText="1"/>
    </xf>
    <xf numFmtId="0" fontId="9" fillId="0" borderId="34" xfId="1" applyFont="1" applyFill="1" applyBorder="1" applyAlignment="1" applyProtection="1">
      <alignment horizontal="left" vertical="top" wrapText="1"/>
    </xf>
    <xf numFmtId="0" fontId="12" fillId="0" borderId="37" xfId="1" applyFont="1" applyFill="1" applyBorder="1" applyAlignment="1" applyProtection="1">
      <alignment horizontal="left" vertical="top"/>
    </xf>
    <xf numFmtId="0" fontId="12" fillId="0" borderId="38"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6"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42" xfId="1" applyFont="1" applyFill="1" applyBorder="1" applyAlignment="1" applyProtection="1">
      <alignment horizontal="center" vertical="center"/>
    </xf>
    <xf numFmtId="0" fontId="17" fillId="6" borderId="36" xfId="1" applyFont="1" applyFill="1" applyBorder="1" applyAlignment="1" applyProtection="1">
      <alignment horizontal="center" vertical="center"/>
    </xf>
    <xf numFmtId="0" fontId="18" fillId="0" borderId="12"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43" xfId="1" applyFont="1" applyFill="1" applyBorder="1" applyAlignment="1" applyProtection="1">
      <alignment horizontal="left" vertical="center"/>
    </xf>
    <xf numFmtId="0" fontId="18" fillId="0" borderId="44"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6"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18" fillId="0" borderId="37" xfId="1" applyFont="1" applyFill="1" applyBorder="1" applyAlignment="1" applyProtection="1">
      <alignment horizontal="left" vertical="center"/>
    </xf>
    <xf numFmtId="0" fontId="18" fillId="0" borderId="38" xfId="1" applyFont="1" applyFill="1" applyBorder="1" applyAlignment="1" applyProtection="1">
      <alignment horizontal="left" vertical="center"/>
    </xf>
    <xf numFmtId="166" fontId="20" fillId="0" borderId="49" xfId="1" applyNumberFormat="1" applyFont="1" applyFill="1" applyBorder="1" applyAlignment="1" applyProtection="1">
      <alignment horizontal="left" vertical="center"/>
    </xf>
    <xf numFmtId="166" fontId="20" fillId="0" borderId="38" xfId="1" applyNumberFormat="1" applyFont="1" applyFill="1" applyBorder="1" applyAlignment="1" applyProtection="1">
      <alignment horizontal="left" vertical="center"/>
    </xf>
    <xf numFmtId="166" fontId="20" fillId="0" borderId="48" xfId="1" applyNumberFormat="1" applyFont="1" applyFill="1" applyBorder="1" applyAlignment="1" applyProtection="1">
      <alignment horizontal="left" vertical="center"/>
    </xf>
    <xf numFmtId="0" fontId="18" fillId="0" borderId="50"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51" xfId="1" applyNumberFormat="1" applyFont="1" applyFill="1" applyBorder="1" applyAlignment="1" applyProtection="1">
      <alignment horizontal="left" vertical="center"/>
    </xf>
    <xf numFmtId="0" fontId="18" fillId="0" borderId="49" xfId="1" applyFont="1" applyFill="1" applyBorder="1" applyAlignment="1" applyProtection="1">
      <alignment horizontal="left" vertical="center"/>
    </xf>
    <xf numFmtId="0" fontId="26" fillId="7" borderId="50" xfId="1" applyFont="1" applyFill="1" applyBorder="1" applyAlignment="1" applyProtection="1">
      <alignment horizontal="center" vertical="center" wrapText="1"/>
      <protection hidden="1"/>
    </xf>
    <xf numFmtId="0" fontId="26" fillId="7" borderId="47" xfId="1" applyFont="1" applyFill="1" applyBorder="1" applyAlignment="1" applyProtection="1">
      <alignment horizontal="center" vertical="center" wrapText="1"/>
      <protection hidden="1"/>
    </xf>
    <xf numFmtId="49" fontId="25" fillId="7" borderId="55" xfId="1" applyNumberFormat="1" applyFont="1" applyFill="1" applyBorder="1" applyAlignment="1" applyProtection="1">
      <alignment horizontal="left" vertical="center"/>
      <protection hidden="1"/>
    </xf>
    <xf numFmtId="0" fontId="25" fillId="7" borderId="56" xfId="1" applyFont="1" applyFill="1" applyBorder="1" applyAlignment="1" applyProtection="1">
      <alignment horizontal="left" vertical="center"/>
      <protection hidden="1"/>
    </xf>
    <xf numFmtId="0" fontId="26" fillId="7" borderId="58" xfId="1" applyFont="1" applyFill="1" applyBorder="1" applyAlignment="1" applyProtection="1">
      <alignment horizontal="center" vertical="center" wrapText="1"/>
      <protection hidden="1"/>
    </xf>
    <xf numFmtId="0" fontId="26" fillId="7" borderId="59"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60"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60" xfId="1" applyFont="1" applyFill="1" applyBorder="1" applyAlignment="1" applyProtection="1">
      <alignment horizontal="center" vertical="center"/>
      <protection hidden="1"/>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16"/>
  <sheetViews>
    <sheetView tabSelected="1" zoomScale="70" zoomScaleNormal="70" zoomScalePageLayoutView="70" workbookViewId="0">
      <selection activeCell="C17" sqref="C17"/>
    </sheetView>
  </sheetViews>
  <sheetFormatPr defaultRowHeight="15" x14ac:dyDescent="0.25"/>
  <cols>
    <col min="1" max="1" width="11.09765625" style="19" customWidth="1"/>
    <col min="2" max="2" width="23.19921875" style="20" customWidth="1"/>
    <col min="3" max="3" width="82.796875" style="20" customWidth="1"/>
    <col min="4" max="4" width="19.19921875" style="20" customWidth="1"/>
    <col min="5" max="5" width="21.19921875" style="19" customWidth="1"/>
    <col min="6" max="6" width="8.796875" style="2"/>
    <col min="7" max="22" width="4" style="2" customWidth="1"/>
    <col min="23" max="16384" width="8.796875" style="2"/>
  </cols>
  <sheetData>
    <row r="1" spans="1:5" ht="39" customHeight="1" thickBot="1" x14ac:dyDescent="0.3">
      <c r="A1" s="72" t="s">
        <v>75</v>
      </c>
      <c r="B1" s="109" t="s">
        <v>76</v>
      </c>
      <c r="C1" s="109"/>
      <c r="D1" s="109"/>
      <c r="E1" s="110"/>
    </row>
    <row r="2" spans="1:5" ht="39" customHeight="1" thickBot="1" x14ac:dyDescent="0.3">
      <c r="A2" s="111" t="s">
        <v>1</v>
      </c>
      <c r="B2" s="112"/>
      <c r="C2" s="112"/>
      <c r="D2" s="1" t="s">
        <v>2</v>
      </c>
      <c r="E2" s="103">
        <f>SUM(E5:E26)</f>
        <v>0</v>
      </c>
    </row>
    <row r="3" spans="1:5" s="5" customFormat="1" ht="21.75" customHeight="1" x14ac:dyDescent="0.2">
      <c r="A3" s="3"/>
      <c r="B3" s="4"/>
      <c r="C3" s="113" t="s">
        <v>3</v>
      </c>
      <c r="D3" s="114"/>
      <c r="E3" s="104"/>
    </row>
    <row r="4" spans="1:5" s="5" customFormat="1" ht="36" customHeight="1" thickBot="1" x14ac:dyDescent="0.25">
      <c r="A4" s="6" t="s">
        <v>4</v>
      </c>
      <c r="B4" s="7" t="s">
        <v>5</v>
      </c>
      <c r="C4" s="8" t="s">
        <v>6</v>
      </c>
      <c r="D4" s="9" t="s">
        <v>72</v>
      </c>
      <c r="E4" s="105" t="s">
        <v>7</v>
      </c>
    </row>
    <row r="5" spans="1:5" s="10" customFormat="1" ht="315" customHeight="1" thickTop="1" thickBot="1" x14ac:dyDescent="0.25">
      <c r="A5" s="12" t="s">
        <v>85</v>
      </c>
      <c r="B5" s="11" t="s">
        <v>86</v>
      </c>
      <c r="C5" s="13" t="s">
        <v>87</v>
      </c>
      <c r="D5" s="14" t="s">
        <v>77</v>
      </c>
      <c r="E5" s="106"/>
    </row>
    <row r="6" spans="1:5" s="10" customFormat="1" ht="150" customHeight="1" thickTop="1" thickBot="1" x14ac:dyDescent="0.25">
      <c r="A6" s="12" t="s">
        <v>88</v>
      </c>
      <c r="B6" s="11" t="s">
        <v>89</v>
      </c>
      <c r="C6" s="13" t="s">
        <v>78</v>
      </c>
      <c r="D6" s="14" t="s">
        <v>77</v>
      </c>
      <c r="E6" s="106"/>
    </row>
    <row r="7" spans="1:5" s="10" customFormat="1" ht="150" customHeight="1" thickTop="1" thickBot="1" x14ac:dyDescent="0.25">
      <c r="A7" s="12" t="s">
        <v>90</v>
      </c>
      <c r="B7" s="11" t="s">
        <v>91</v>
      </c>
      <c r="C7" s="13" t="s">
        <v>79</v>
      </c>
      <c r="D7" s="14" t="s">
        <v>77</v>
      </c>
      <c r="E7" s="106"/>
    </row>
    <row r="8" spans="1:5" s="10" customFormat="1" ht="337.5" customHeight="1" thickTop="1" thickBot="1" x14ac:dyDescent="0.25">
      <c r="A8" s="12" t="s">
        <v>92</v>
      </c>
      <c r="B8" s="11" t="s">
        <v>93</v>
      </c>
      <c r="C8" s="13" t="s">
        <v>80</v>
      </c>
      <c r="D8" s="14" t="s">
        <v>77</v>
      </c>
      <c r="E8" s="106"/>
    </row>
    <row r="9" spans="1:5" s="10" customFormat="1" ht="150" customHeight="1" thickTop="1" thickBot="1" x14ac:dyDescent="0.25">
      <c r="A9" s="12" t="s">
        <v>94</v>
      </c>
      <c r="B9" s="11" t="s">
        <v>95</v>
      </c>
      <c r="C9" s="13" t="s">
        <v>81</v>
      </c>
      <c r="D9" s="14" t="s">
        <v>77</v>
      </c>
      <c r="E9" s="106"/>
    </row>
    <row r="10" spans="1:5" s="10" customFormat="1" ht="150" customHeight="1" thickTop="1" thickBot="1" x14ac:dyDescent="0.25">
      <c r="A10" s="12" t="s">
        <v>96</v>
      </c>
      <c r="B10" s="11" t="s">
        <v>97</v>
      </c>
      <c r="C10" s="13" t="s">
        <v>82</v>
      </c>
      <c r="D10" s="14" t="s">
        <v>77</v>
      </c>
      <c r="E10" s="106"/>
    </row>
    <row r="11" spans="1:5" s="10" customFormat="1" ht="150" customHeight="1" thickTop="1" thickBot="1" x14ac:dyDescent="0.25">
      <c r="A11" s="12" t="s">
        <v>98</v>
      </c>
      <c r="B11" s="11" t="s">
        <v>99</v>
      </c>
      <c r="C11" s="13" t="s">
        <v>83</v>
      </c>
      <c r="D11" s="14" t="s">
        <v>77</v>
      </c>
      <c r="E11" s="106"/>
    </row>
    <row r="12" spans="1:5" s="10" customFormat="1" ht="150" customHeight="1" thickTop="1" thickBot="1" x14ac:dyDescent="0.25">
      <c r="A12" s="15" t="s">
        <v>100</v>
      </c>
      <c r="B12" s="16" t="s">
        <v>101</v>
      </c>
      <c r="C12" s="17" t="s">
        <v>84</v>
      </c>
      <c r="D12" s="18" t="s">
        <v>77</v>
      </c>
      <c r="E12" s="107"/>
    </row>
    <row r="13" spans="1:5" ht="15.75" thickTop="1" x14ac:dyDescent="0.25">
      <c r="E13" s="108"/>
    </row>
    <row r="14" spans="1:5" x14ac:dyDescent="0.25">
      <c r="E14" s="108"/>
    </row>
    <row r="15" spans="1:5" x14ac:dyDescent="0.25">
      <c r="E15" s="108"/>
    </row>
    <row r="16" spans="1:5" x14ac:dyDescent="0.25">
      <c r="E16" s="108"/>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B1" zoomScale="70" zoomScaleNormal="70" workbookViewId="0">
      <selection activeCell="B9" sqref="B9:J9"/>
    </sheetView>
  </sheetViews>
  <sheetFormatPr defaultColWidth="6.3984375" defaultRowHeight="11.25" x14ac:dyDescent="0.2"/>
  <cols>
    <col min="1" max="1" width="2.19921875" style="69" hidden="1" customWidth="1"/>
    <col min="2" max="2" width="6" style="69" customWidth="1"/>
    <col min="3" max="3" width="7.3984375" style="69" customWidth="1"/>
    <col min="4" max="4" width="7" style="69" customWidth="1"/>
    <col min="5" max="5" width="8" style="69" customWidth="1"/>
    <col min="6" max="6" width="57.296875" style="69" customWidth="1"/>
    <col min="7" max="7" width="6.296875" style="71" customWidth="1"/>
    <col min="8" max="8" width="9.09765625" style="71" customWidth="1"/>
    <col min="9" max="9" width="7.59765625" style="71" customWidth="1"/>
    <col min="10" max="10" width="7.09765625" style="71" customWidth="1"/>
    <col min="11" max="11" width="9" style="71" customWidth="1"/>
    <col min="12" max="12" width="13.296875" style="71" customWidth="1"/>
    <col min="13" max="14" width="19.796875" style="69" customWidth="1"/>
    <col min="15" max="15" width="6.3984375" style="69" customWidth="1"/>
    <col min="16" max="16384" width="6.3984375" style="69"/>
  </cols>
  <sheetData>
    <row r="1" spans="1:15" s="73" customFormat="1" ht="30.75" customHeight="1" thickTop="1" thickBot="1" x14ac:dyDescent="0.25">
      <c r="B1" s="115" t="s">
        <v>74</v>
      </c>
      <c r="C1" s="116"/>
      <c r="D1" s="116"/>
      <c r="E1" s="74"/>
      <c r="F1" s="74" t="s">
        <v>8</v>
      </c>
      <c r="G1" s="74"/>
      <c r="H1" s="75"/>
      <c r="I1" s="76"/>
      <c r="J1" s="77"/>
      <c r="K1" s="77"/>
      <c r="L1" s="78" t="s">
        <v>9</v>
      </c>
      <c r="M1" s="79"/>
    </row>
    <row r="2" spans="1:15" s="73" customFormat="1" ht="57" customHeight="1" thickTop="1" thickBot="1" x14ac:dyDescent="0.25">
      <c r="B2" s="117" t="s">
        <v>10</v>
      </c>
      <c r="C2" s="118"/>
      <c r="D2" s="22"/>
      <c r="E2" s="23"/>
      <c r="F2" s="80" t="str">
        <f>'Požadavky na výkon a fukci'!B1</f>
        <v>Doplnění závor na přejezdech P1254 v km 23,481 a P1256 v km 23,997 na trati Rokycany - Nezvěstice</v>
      </c>
      <c r="G2" s="23"/>
      <c r="H2" s="81"/>
      <c r="I2" s="119" t="s">
        <v>11</v>
      </c>
      <c r="J2" s="120"/>
      <c r="K2" s="121">
        <f>SUM(L26+L36)</f>
        <v>0</v>
      </c>
      <c r="L2" s="122"/>
    </row>
    <row r="3" spans="1:15" s="73" customFormat="1" ht="42.75" customHeight="1" thickTop="1" thickBot="1" x14ac:dyDescent="0.25">
      <c r="B3" s="82" t="s">
        <v>12</v>
      </c>
      <c r="C3" s="83"/>
      <c r="D3" s="123" t="s">
        <v>9</v>
      </c>
      <c r="E3" s="123"/>
      <c r="F3" s="84" t="s">
        <v>13</v>
      </c>
      <c r="G3" s="85"/>
      <c r="H3" s="86"/>
      <c r="I3" s="87"/>
      <c r="J3" s="88"/>
      <c r="K3" s="124"/>
      <c r="L3" s="125"/>
    </row>
    <row r="4" spans="1:15" s="73" customFormat="1" ht="18" customHeight="1" thickTop="1" x14ac:dyDescent="0.2">
      <c r="B4" s="126" t="s">
        <v>14</v>
      </c>
      <c r="C4" s="127"/>
      <c r="D4" s="128"/>
      <c r="E4" s="89"/>
      <c r="F4" s="90" t="s">
        <v>15</v>
      </c>
      <c r="G4" s="91"/>
      <c r="H4" s="92"/>
      <c r="I4" s="129" t="s">
        <v>16</v>
      </c>
      <c r="J4" s="130"/>
      <c r="K4" s="93"/>
      <c r="L4" s="94"/>
    </row>
    <row r="5" spans="1:15" s="73" customFormat="1" ht="18" customHeight="1" x14ac:dyDescent="0.2">
      <c r="B5" s="95" t="s">
        <v>17</v>
      </c>
      <c r="C5" s="96"/>
      <c r="D5" s="96"/>
      <c r="E5" s="24" t="s">
        <v>18</v>
      </c>
      <c r="F5" s="131"/>
      <c r="G5" s="131"/>
      <c r="H5" s="132"/>
      <c r="I5" s="133" t="s">
        <v>19</v>
      </c>
      <c r="J5" s="128"/>
      <c r="K5" s="25"/>
      <c r="L5" s="97"/>
    </row>
    <row r="6" spans="1:15" s="73" customFormat="1" ht="18" customHeight="1" x14ac:dyDescent="0.2">
      <c r="B6" s="95" t="s">
        <v>20</v>
      </c>
      <c r="C6" s="96"/>
      <c r="D6" s="96"/>
      <c r="E6" s="25" t="s">
        <v>21</v>
      </c>
      <c r="F6" s="134"/>
      <c r="G6" s="134"/>
      <c r="H6" s="135"/>
      <c r="I6" s="133" t="s">
        <v>22</v>
      </c>
      <c r="J6" s="128"/>
      <c r="K6" s="25"/>
      <c r="L6" s="97"/>
      <c r="O6" s="98"/>
    </row>
    <row r="7" spans="1:15" s="73" customFormat="1" ht="18" customHeight="1" x14ac:dyDescent="0.2">
      <c r="B7" s="136" t="s">
        <v>23</v>
      </c>
      <c r="C7" s="137"/>
      <c r="D7" s="137"/>
      <c r="E7" s="26">
        <v>44564</v>
      </c>
      <c r="F7" s="138" t="s">
        <v>24</v>
      </c>
      <c r="G7" s="139"/>
      <c r="H7" s="140"/>
      <c r="I7" s="141" t="s">
        <v>25</v>
      </c>
      <c r="J7" s="127"/>
      <c r="K7" s="27">
        <v>2020</v>
      </c>
      <c r="L7" s="99"/>
      <c r="O7" s="100"/>
    </row>
    <row r="8" spans="1:15" s="73" customFormat="1" ht="19.5" customHeight="1" thickBot="1" x14ac:dyDescent="0.25">
      <c r="B8" s="142" t="s">
        <v>26</v>
      </c>
      <c r="C8" s="143"/>
      <c r="D8" s="143"/>
      <c r="E8" s="28">
        <v>44771</v>
      </c>
      <c r="F8" s="101" t="s">
        <v>73</v>
      </c>
      <c r="G8" s="144"/>
      <c r="H8" s="145"/>
      <c r="I8" s="146" t="s">
        <v>27</v>
      </c>
      <c r="J8" s="137"/>
      <c r="K8" s="29">
        <v>44166</v>
      </c>
      <c r="L8" s="102"/>
    </row>
    <row r="9" spans="1:15" s="21" customFormat="1" ht="9.75" customHeight="1" x14ac:dyDescent="0.2">
      <c r="B9" s="149" t="s">
        <v>0</v>
      </c>
      <c r="C9" s="150"/>
      <c r="D9" s="150"/>
      <c r="E9" s="150"/>
      <c r="F9" s="150"/>
      <c r="G9" s="150"/>
      <c r="H9" s="150"/>
      <c r="I9" s="150"/>
      <c r="J9" s="150"/>
      <c r="K9" s="30" t="s">
        <v>19</v>
      </c>
      <c r="L9" s="31">
        <v>0</v>
      </c>
    </row>
    <row r="10" spans="1:15" s="21" customFormat="1" ht="15" customHeight="1" x14ac:dyDescent="0.2">
      <c r="B10" s="151" t="s">
        <v>28</v>
      </c>
      <c r="C10" s="153" t="s">
        <v>29</v>
      </c>
      <c r="D10" s="153" t="s">
        <v>30</v>
      </c>
      <c r="E10" s="153" t="s">
        <v>31</v>
      </c>
      <c r="F10" s="155" t="s">
        <v>32</v>
      </c>
      <c r="G10" s="155" t="s">
        <v>33</v>
      </c>
      <c r="H10" s="155" t="s">
        <v>34</v>
      </c>
      <c r="I10" s="153" t="s">
        <v>35</v>
      </c>
      <c r="J10" s="153" t="s">
        <v>36</v>
      </c>
      <c r="K10" s="147" t="s">
        <v>37</v>
      </c>
      <c r="L10" s="148"/>
    </row>
    <row r="11" spans="1:15" s="21" customFormat="1" ht="15" customHeight="1" x14ac:dyDescent="0.2">
      <c r="B11" s="151"/>
      <c r="C11" s="153"/>
      <c r="D11" s="153"/>
      <c r="E11" s="153"/>
      <c r="F11" s="155"/>
      <c r="G11" s="155"/>
      <c r="H11" s="155"/>
      <c r="I11" s="153"/>
      <c r="J11" s="153"/>
      <c r="K11" s="147"/>
      <c r="L11" s="148"/>
    </row>
    <row r="12" spans="1:15" s="21" customFormat="1" ht="12.75" customHeight="1" thickBot="1" x14ac:dyDescent="0.25">
      <c r="B12" s="152"/>
      <c r="C12" s="154"/>
      <c r="D12" s="154"/>
      <c r="E12" s="154"/>
      <c r="F12" s="156"/>
      <c r="G12" s="156"/>
      <c r="H12" s="156"/>
      <c r="I12" s="154"/>
      <c r="J12" s="154"/>
      <c r="K12" s="32" t="s">
        <v>38</v>
      </c>
      <c r="L12" s="33" t="s">
        <v>39</v>
      </c>
    </row>
    <row r="13" spans="1:15" s="40" customFormat="1" ht="15" customHeight="1" thickBot="1" x14ac:dyDescent="0.25">
      <c r="A13" s="34" t="s">
        <v>40</v>
      </c>
      <c r="B13" s="35" t="s">
        <v>41</v>
      </c>
      <c r="C13" s="36">
        <v>1</v>
      </c>
      <c r="D13" s="37"/>
      <c r="E13" s="37"/>
      <c r="F13" s="38" t="s">
        <v>42</v>
      </c>
      <c r="G13" s="36"/>
      <c r="H13" s="36"/>
      <c r="I13" s="36"/>
      <c r="J13" s="36"/>
      <c r="K13" s="36"/>
      <c r="L13" s="39"/>
    </row>
    <row r="14" spans="1:15" s="40" customFormat="1" ht="13.5" customHeight="1" thickBot="1" x14ac:dyDescent="0.25">
      <c r="A14" s="41" t="s">
        <v>43</v>
      </c>
      <c r="B14" s="42">
        <f>1+MAX($B$13:B13)</f>
        <v>1</v>
      </c>
      <c r="C14" s="43" t="s">
        <v>44</v>
      </c>
      <c r="D14" s="44"/>
      <c r="E14" s="45" t="s">
        <v>45</v>
      </c>
      <c r="F14" s="46" t="s">
        <v>46</v>
      </c>
      <c r="G14" s="45" t="s">
        <v>47</v>
      </c>
      <c r="H14" s="47">
        <v>1</v>
      </c>
      <c r="I14" s="45"/>
      <c r="J14" s="48" t="str">
        <f>IF(I14=0,"",I14*H14)</f>
        <v/>
      </c>
      <c r="K14" s="49"/>
      <c r="L14" s="50">
        <f>ROUND((ROUND(H14,3))*(ROUND(K14,2)),2)</f>
        <v>0</v>
      </c>
    </row>
    <row r="15" spans="1:15" s="40" customFormat="1" ht="12.75" customHeight="1" x14ac:dyDescent="0.2">
      <c r="A15" s="41" t="s">
        <v>48</v>
      </c>
      <c r="B15" s="51"/>
      <c r="C15" s="52"/>
      <c r="D15" s="52"/>
      <c r="E15" s="52"/>
      <c r="F15" s="53" t="s">
        <v>49</v>
      </c>
      <c r="G15" s="54"/>
      <c r="H15" s="54"/>
      <c r="I15" s="54"/>
      <c r="J15" s="54"/>
      <c r="K15" s="54"/>
      <c r="L15" s="55"/>
    </row>
    <row r="16" spans="1:15" s="40" customFormat="1" ht="12.75" customHeight="1" x14ac:dyDescent="0.2">
      <c r="A16" s="41" t="s">
        <v>50</v>
      </c>
      <c r="B16" s="51"/>
      <c r="C16" s="52"/>
      <c r="D16" s="52"/>
      <c r="E16" s="52"/>
      <c r="F16" s="56" t="s">
        <v>51</v>
      </c>
      <c r="G16" s="54"/>
      <c r="H16" s="54"/>
      <c r="I16" s="54"/>
      <c r="J16" s="54"/>
      <c r="K16" s="54"/>
      <c r="L16" s="55"/>
    </row>
    <row r="17" spans="1:12" s="40" customFormat="1" ht="72" customHeight="1" thickBot="1" x14ac:dyDescent="0.25">
      <c r="A17" s="41" t="s">
        <v>52</v>
      </c>
      <c r="B17" s="57"/>
      <c r="C17" s="58"/>
      <c r="D17" s="58"/>
      <c r="E17" s="58"/>
      <c r="F17" s="59" t="s">
        <v>53</v>
      </c>
      <c r="G17" s="60"/>
      <c r="H17" s="60"/>
      <c r="I17" s="60"/>
      <c r="J17" s="60"/>
      <c r="K17" s="60"/>
      <c r="L17" s="61"/>
    </row>
    <row r="18" spans="1:12" s="40" customFormat="1" ht="13.5" customHeight="1" thickBot="1" x14ac:dyDescent="0.25">
      <c r="A18" s="41" t="s">
        <v>43</v>
      </c>
      <c r="B18" s="62">
        <f>1+MAX($B$13:B17)</f>
        <v>2</v>
      </c>
      <c r="C18" s="43" t="s">
        <v>54</v>
      </c>
      <c r="D18" s="44"/>
      <c r="E18" s="45" t="s">
        <v>45</v>
      </c>
      <c r="F18" s="46" t="s">
        <v>55</v>
      </c>
      <c r="G18" s="45" t="s">
        <v>47</v>
      </c>
      <c r="H18" s="47">
        <v>1</v>
      </c>
      <c r="I18" s="45"/>
      <c r="J18" s="48" t="str">
        <f>IF(I18=0,"",I18*H18)</f>
        <v/>
      </c>
      <c r="K18" s="49"/>
      <c r="L18" s="50">
        <f>ROUND((ROUND(H18,3))*(ROUND(K18,2)),2)</f>
        <v>0</v>
      </c>
    </row>
    <row r="19" spans="1:12" s="40" customFormat="1" ht="12.75" customHeight="1" x14ac:dyDescent="0.2">
      <c r="A19" s="41" t="s">
        <v>48</v>
      </c>
      <c r="B19" s="51"/>
      <c r="C19" s="52"/>
      <c r="D19" s="52"/>
      <c r="E19" s="52"/>
      <c r="F19" s="53" t="s">
        <v>56</v>
      </c>
      <c r="G19" s="54"/>
      <c r="H19" s="54"/>
      <c r="I19" s="54"/>
      <c r="J19" s="54"/>
      <c r="K19" s="54"/>
      <c r="L19" s="55"/>
    </row>
    <row r="20" spans="1:12" s="40" customFormat="1" ht="12.75" customHeight="1" x14ac:dyDescent="0.2">
      <c r="A20" s="41" t="s">
        <v>50</v>
      </c>
      <c r="B20" s="51"/>
      <c r="C20" s="52"/>
      <c r="D20" s="52"/>
      <c r="E20" s="52"/>
      <c r="F20" s="56" t="s">
        <v>51</v>
      </c>
      <c r="G20" s="54"/>
      <c r="H20" s="54"/>
      <c r="I20" s="54"/>
      <c r="J20" s="54"/>
      <c r="K20" s="54"/>
      <c r="L20" s="55"/>
    </row>
    <row r="21" spans="1:12" s="40" customFormat="1" ht="81" customHeight="1" thickBot="1" x14ac:dyDescent="0.25">
      <c r="A21" s="41" t="s">
        <v>52</v>
      </c>
      <c r="B21" s="57"/>
      <c r="C21" s="58"/>
      <c r="D21" s="58"/>
      <c r="E21" s="58"/>
      <c r="F21" s="59" t="s">
        <v>57</v>
      </c>
      <c r="G21" s="60"/>
      <c r="H21" s="60"/>
      <c r="I21" s="60"/>
      <c r="J21" s="60"/>
      <c r="K21" s="60"/>
      <c r="L21" s="61"/>
    </row>
    <row r="22" spans="1:12" s="40" customFormat="1" ht="13.5" customHeight="1" thickBot="1" x14ac:dyDescent="0.25">
      <c r="A22" s="41" t="s">
        <v>43</v>
      </c>
      <c r="B22" s="62">
        <f>1+MAX($B$13:B21)</f>
        <v>3</v>
      </c>
      <c r="C22" s="43" t="s">
        <v>58</v>
      </c>
      <c r="D22" s="44"/>
      <c r="E22" s="45" t="s">
        <v>45</v>
      </c>
      <c r="F22" s="46" t="s">
        <v>59</v>
      </c>
      <c r="G22" s="45" t="s">
        <v>47</v>
      </c>
      <c r="H22" s="47">
        <v>1</v>
      </c>
      <c r="I22" s="45"/>
      <c r="J22" s="48" t="str">
        <f>IF(I22=0,"",I22*H22)</f>
        <v/>
      </c>
      <c r="K22" s="49"/>
      <c r="L22" s="50">
        <f>ROUND((ROUND(H22,3))*(ROUND(K22,2)),2)</f>
        <v>0</v>
      </c>
    </row>
    <row r="23" spans="1:12" s="40" customFormat="1" ht="12.75" customHeight="1" x14ac:dyDescent="0.2">
      <c r="A23" s="41" t="s">
        <v>48</v>
      </c>
      <c r="B23" s="51"/>
      <c r="C23" s="52"/>
      <c r="D23" s="52"/>
      <c r="E23" s="52"/>
      <c r="F23" s="53" t="s">
        <v>60</v>
      </c>
      <c r="G23" s="54"/>
      <c r="H23" s="54"/>
      <c r="I23" s="54"/>
      <c r="J23" s="54"/>
      <c r="K23" s="54"/>
      <c r="L23" s="55"/>
    </row>
    <row r="24" spans="1:12" s="40" customFormat="1" ht="12.75" customHeight="1" x14ac:dyDescent="0.2">
      <c r="A24" s="41" t="s">
        <v>50</v>
      </c>
      <c r="B24" s="51"/>
      <c r="C24" s="52"/>
      <c r="D24" s="52"/>
      <c r="E24" s="52"/>
      <c r="F24" s="56" t="s">
        <v>51</v>
      </c>
      <c r="G24" s="54"/>
      <c r="H24" s="54"/>
      <c r="I24" s="54"/>
      <c r="J24" s="54"/>
      <c r="K24" s="54"/>
      <c r="L24" s="55"/>
    </row>
    <row r="25" spans="1:12" s="40" customFormat="1" ht="42.75" customHeight="1" thickBot="1" x14ac:dyDescent="0.25">
      <c r="A25" s="41" t="s">
        <v>52</v>
      </c>
      <c r="B25" s="57"/>
      <c r="C25" s="58"/>
      <c r="D25" s="58"/>
      <c r="E25" s="58"/>
      <c r="F25" s="59" t="s">
        <v>61</v>
      </c>
      <c r="G25" s="60"/>
      <c r="H25" s="60"/>
      <c r="I25" s="60"/>
      <c r="J25" s="60"/>
      <c r="K25" s="60"/>
      <c r="L25" s="61"/>
    </row>
    <row r="26" spans="1:12" ht="13.5" thickBot="1" x14ac:dyDescent="0.25">
      <c r="A26" s="63" t="s">
        <v>62</v>
      </c>
      <c r="B26" s="64" t="s">
        <v>63</v>
      </c>
      <c r="C26" s="65" t="s">
        <v>64</v>
      </c>
      <c r="D26" s="66"/>
      <c r="E26" s="66"/>
      <c r="F26" s="67" t="s">
        <v>42</v>
      </c>
      <c r="G26" s="65"/>
      <c r="H26" s="65"/>
      <c r="I26" s="65"/>
      <c r="J26" s="65"/>
      <c r="K26" s="65"/>
      <c r="L26" s="68">
        <f>SUM(L14:L25)</f>
        <v>0</v>
      </c>
    </row>
    <row r="27" spans="1:12" ht="13.5" thickBot="1" x14ac:dyDescent="0.25">
      <c r="A27" s="34" t="s">
        <v>40</v>
      </c>
      <c r="B27" s="35" t="s">
        <v>41</v>
      </c>
      <c r="C27" s="36">
        <v>2</v>
      </c>
      <c r="D27" s="37"/>
      <c r="E27" s="37"/>
      <c r="F27" s="38" t="s">
        <v>65</v>
      </c>
      <c r="G27" s="36"/>
      <c r="H27" s="36"/>
      <c r="I27" s="36"/>
      <c r="J27" s="36"/>
      <c r="K27" s="36"/>
      <c r="L27" s="39"/>
    </row>
    <row r="28" spans="1:12" s="40" customFormat="1" ht="13.5" customHeight="1" thickBot="1" x14ac:dyDescent="0.25">
      <c r="A28" s="41" t="s">
        <v>43</v>
      </c>
      <c r="B28" s="62">
        <f>1+MAX($B$13:B27)</f>
        <v>4</v>
      </c>
      <c r="C28" s="43"/>
      <c r="D28" s="44"/>
      <c r="E28" s="45" t="s">
        <v>45</v>
      </c>
      <c r="F28" s="46" t="s">
        <v>66</v>
      </c>
      <c r="G28" s="45" t="s">
        <v>47</v>
      </c>
      <c r="H28" s="47">
        <v>1</v>
      </c>
      <c r="I28" s="45"/>
      <c r="J28" s="48" t="str">
        <f>IF(I28=0,"",I28*H28)</f>
        <v/>
      </c>
      <c r="K28" s="49"/>
      <c r="L28" s="70">
        <f>ROUND((ROUND(H28,3))*(ROUND(K28,2)),2)</f>
        <v>0</v>
      </c>
    </row>
    <row r="29" spans="1:12" s="40" customFormat="1" ht="12.75" customHeight="1" x14ac:dyDescent="0.2">
      <c r="A29" s="41" t="s">
        <v>48</v>
      </c>
      <c r="B29" s="51"/>
      <c r="C29" s="52"/>
      <c r="D29" s="52"/>
      <c r="E29" s="52"/>
      <c r="F29" s="53" t="s">
        <v>67</v>
      </c>
      <c r="G29" s="54"/>
      <c r="H29" s="54"/>
      <c r="I29" s="54"/>
      <c r="J29" s="54"/>
      <c r="K29" s="54"/>
      <c r="L29" s="55"/>
    </row>
    <row r="30" spans="1:12" s="40" customFormat="1" ht="12.75" customHeight="1" x14ac:dyDescent="0.2">
      <c r="A30" s="41" t="s">
        <v>50</v>
      </c>
      <c r="B30" s="51"/>
      <c r="C30" s="52"/>
      <c r="D30" s="52"/>
      <c r="E30" s="52"/>
      <c r="F30" s="56" t="s">
        <v>51</v>
      </c>
      <c r="G30" s="54"/>
      <c r="H30" s="54"/>
      <c r="I30" s="54"/>
      <c r="J30" s="54"/>
      <c r="K30" s="54"/>
      <c r="L30" s="55"/>
    </row>
    <row r="31" spans="1:12" s="40" customFormat="1" ht="75" customHeight="1" thickBot="1" x14ac:dyDescent="0.25">
      <c r="A31" s="41" t="s">
        <v>52</v>
      </c>
      <c r="B31" s="57"/>
      <c r="C31" s="58"/>
      <c r="D31" s="58"/>
      <c r="E31" s="58"/>
      <c r="F31" s="59" t="s">
        <v>68</v>
      </c>
      <c r="G31" s="60"/>
      <c r="H31" s="60"/>
      <c r="I31" s="60"/>
      <c r="J31" s="60"/>
      <c r="K31" s="60"/>
      <c r="L31" s="61"/>
    </row>
    <row r="32" spans="1:12" s="40" customFormat="1" ht="13.5" customHeight="1" thickBot="1" x14ac:dyDescent="0.25">
      <c r="A32" s="41" t="s">
        <v>43</v>
      </c>
      <c r="B32" s="62">
        <f>1+MAX($B$13:B31)</f>
        <v>5</v>
      </c>
      <c r="C32" s="43"/>
      <c r="D32" s="44"/>
      <c r="E32" s="45" t="s">
        <v>45</v>
      </c>
      <c r="F32" s="46" t="s">
        <v>69</v>
      </c>
      <c r="G32" s="45" t="s">
        <v>47</v>
      </c>
      <c r="H32" s="47">
        <v>1</v>
      </c>
      <c r="I32" s="45"/>
      <c r="J32" s="48" t="str">
        <f>IF(I32=0,"",I32*H32)</f>
        <v/>
      </c>
      <c r="K32" s="49"/>
      <c r="L32" s="70">
        <f>ROUND((ROUND(H32,3))*(ROUND(K32,2)),2)</f>
        <v>0</v>
      </c>
    </row>
    <row r="33" spans="1:12" s="40" customFormat="1" ht="12.75" customHeight="1" x14ac:dyDescent="0.2">
      <c r="A33" s="41" t="s">
        <v>48</v>
      </c>
      <c r="B33" s="51"/>
      <c r="C33" s="52"/>
      <c r="D33" s="52"/>
      <c r="E33" s="52"/>
      <c r="F33" s="53" t="s">
        <v>70</v>
      </c>
      <c r="G33" s="54"/>
      <c r="H33" s="54"/>
      <c r="I33" s="54"/>
      <c r="J33" s="54"/>
      <c r="K33" s="54"/>
      <c r="L33" s="55"/>
    </row>
    <row r="34" spans="1:12" s="40" customFormat="1" ht="12.75" customHeight="1" x14ac:dyDescent="0.2">
      <c r="A34" s="41" t="s">
        <v>50</v>
      </c>
      <c r="B34" s="51"/>
      <c r="C34" s="52"/>
      <c r="D34" s="52"/>
      <c r="E34" s="52"/>
      <c r="F34" s="56" t="s">
        <v>51</v>
      </c>
      <c r="G34" s="54"/>
      <c r="H34" s="54"/>
      <c r="I34" s="54"/>
      <c r="J34" s="54"/>
      <c r="K34" s="54"/>
      <c r="L34" s="55"/>
    </row>
    <row r="35" spans="1:12" s="40" customFormat="1" ht="60" customHeight="1" thickBot="1" x14ac:dyDescent="0.25">
      <c r="A35" s="41" t="s">
        <v>52</v>
      </c>
      <c r="B35" s="57"/>
      <c r="C35" s="58"/>
      <c r="D35" s="58"/>
      <c r="E35" s="58"/>
      <c r="F35" s="59" t="s">
        <v>71</v>
      </c>
      <c r="G35" s="60"/>
      <c r="H35" s="60"/>
      <c r="I35" s="60"/>
      <c r="J35" s="60"/>
      <c r="K35" s="60"/>
      <c r="L35" s="61"/>
    </row>
    <row r="36" spans="1:12" ht="13.5" thickBot="1" x14ac:dyDescent="0.25">
      <c r="A36" s="63" t="s">
        <v>62</v>
      </c>
      <c r="B36" s="64" t="s">
        <v>63</v>
      </c>
      <c r="C36" s="65" t="s">
        <v>64</v>
      </c>
      <c r="D36" s="66"/>
      <c r="E36" s="66"/>
      <c r="F36" s="67" t="s">
        <v>65</v>
      </c>
      <c r="G36" s="65"/>
      <c r="H36" s="65"/>
      <c r="I36" s="65"/>
      <c r="J36" s="65"/>
      <c r="K36" s="65"/>
      <c r="L36" s="68">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Křelovcová Gabriela, Ing.</cp:lastModifiedBy>
  <dcterms:created xsi:type="dcterms:W3CDTF">2020-12-08T08:47:11Z</dcterms:created>
  <dcterms:modified xsi:type="dcterms:W3CDTF">2020-12-16T06:47:51Z</dcterms:modified>
</cp:coreProperties>
</file>